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stgasnz.sharepoint.com/sites/comreg/transmission/TransCodes/"/>
    </mc:Choice>
  </mc:AlternateContent>
  <xr:revisionPtr revIDLastSave="26" documentId="8_{F99425EE-7535-4007-A6E4-8658868CA958}" xr6:coauthVersionLast="34" xr6:coauthVersionMax="34" xr10:uidLastSave="{815BE707-8095-4FFE-9FB6-77E0EE19415E}"/>
  <bookViews>
    <workbookView xWindow="0" yWindow="0" windowWidth="24720" windowHeight="11625" xr2:uid="{012C25BF-15A7-475E-8213-3DBBDB0F2BA1}"/>
  </bookViews>
  <sheets>
    <sheet name="Peaking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9" i="2"/>
  <c r="E29" i="2"/>
  <c r="J7" i="2" l="1"/>
  <c r="J28" i="2"/>
  <c r="F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29" i="2"/>
  <c r="C52" i="2" l="1"/>
  <c r="C9" i="2" s="1"/>
  <c r="B52" i="2"/>
  <c r="C8" i="2" s="1"/>
  <c r="F51" i="2"/>
  <c r="G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2" i="2"/>
  <c r="K42" i="2" s="1"/>
  <c r="J41" i="2"/>
  <c r="K41" i="2" s="1"/>
  <c r="J40" i="2"/>
  <c r="K40" i="2" s="1"/>
  <c r="J38" i="2"/>
  <c r="K38" i="2" s="1"/>
  <c r="J37" i="2"/>
  <c r="K37" i="2" s="1"/>
  <c r="J34" i="2"/>
  <c r="K34" i="2" s="1"/>
  <c r="J32" i="2"/>
  <c r="K32" i="2" s="1"/>
  <c r="J31" i="2"/>
  <c r="K31" i="2" s="1"/>
  <c r="J30" i="2"/>
  <c r="K30" i="2" s="1"/>
  <c r="J29" i="2"/>
  <c r="K29" i="2" s="1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J36" i="2" l="1"/>
  <c r="K36" i="2" s="1"/>
  <c r="J33" i="2"/>
  <c r="K33" i="2" s="1"/>
  <c r="J39" i="2"/>
  <c r="K39" i="2" s="1"/>
  <c r="F29" i="2"/>
  <c r="G29" i="2" s="1"/>
  <c r="J35" i="2"/>
  <c r="K35" i="2" s="1"/>
  <c r="J43" i="2"/>
  <c r="K43" i="2" s="1"/>
  <c r="J51" i="2"/>
  <c r="K51" i="2" s="1"/>
  <c r="G28" i="2" l="1"/>
  <c r="K28" i="2"/>
  <c r="K52" i="2" s="1"/>
  <c r="J9" i="2" s="1"/>
  <c r="F9" i="2"/>
  <c r="F40" i="2" l="1"/>
  <c r="G40" i="2" s="1"/>
  <c r="E31" i="2"/>
  <c r="F31" i="2" s="1"/>
  <c r="G31" i="2" s="1"/>
  <c r="E32" i="2"/>
  <c r="F32" i="2" s="1"/>
  <c r="G32" i="2" s="1"/>
  <c r="E33" i="2"/>
  <c r="F33" i="2" s="1"/>
  <c r="G33" i="2" s="1"/>
  <c r="E34" i="2"/>
  <c r="F34" i="2" s="1"/>
  <c r="G34" i="2" s="1"/>
  <c r="E35" i="2"/>
  <c r="F35" i="2" s="1"/>
  <c r="G35" i="2" s="1"/>
  <c r="E36" i="2"/>
  <c r="F36" i="2" s="1"/>
  <c r="G36" i="2" s="1"/>
  <c r="E37" i="2"/>
  <c r="F37" i="2" s="1"/>
  <c r="G37" i="2" s="1"/>
  <c r="E38" i="2"/>
  <c r="F38" i="2" s="1"/>
  <c r="G38" i="2" s="1"/>
  <c r="E39" i="2"/>
  <c r="F39" i="2" s="1"/>
  <c r="G39" i="2" s="1"/>
  <c r="E40" i="2"/>
  <c r="E41" i="2"/>
  <c r="F41" i="2" s="1"/>
  <c r="G41" i="2" s="1"/>
  <c r="E42" i="2"/>
  <c r="F42" i="2" s="1"/>
  <c r="G42" i="2" s="1"/>
  <c r="E43" i="2"/>
  <c r="F43" i="2" s="1"/>
  <c r="G43" i="2" s="1"/>
  <c r="E44" i="2"/>
  <c r="F44" i="2" s="1"/>
  <c r="G44" i="2" s="1"/>
  <c r="E45" i="2"/>
  <c r="F45" i="2" s="1"/>
  <c r="G45" i="2" s="1"/>
  <c r="E46" i="2"/>
  <c r="F46" i="2" s="1"/>
  <c r="G46" i="2" s="1"/>
  <c r="E47" i="2"/>
  <c r="F47" i="2" s="1"/>
  <c r="G47" i="2" s="1"/>
  <c r="E48" i="2"/>
  <c r="F48" i="2" s="1"/>
  <c r="G48" i="2" s="1"/>
  <c r="E49" i="2"/>
  <c r="F49" i="2" s="1"/>
  <c r="G49" i="2" s="1"/>
  <c r="E50" i="2"/>
  <c r="F50" i="2"/>
  <c r="G50" i="2" s="1"/>
  <c r="E30" i="2"/>
  <c r="F30" i="2" s="1"/>
  <c r="G30" i="2" l="1"/>
  <c r="G52" i="2" s="1"/>
  <c r="J8" i="2" s="1"/>
  <c r="F8" i="2"/>
</calcChain>
</file>

<file path=xl/sharedStrings.xml><?xml version="1.0" encoding="utf-8"?>
<sst xmlns="http://schemas.openxmlformats.org/spreadsheetml/2006/main" count="26" uniqueCount="21">
  <si>
    <t>Nomination</t>
  </si>
  <si>
    <t>Flow</t>
  </si>
  <si>
    <t>Threshold Breached?</t>
  </si>
  <si>
    <t>Overrun Charge</t>
  </si>
  <si>
    <t>Underrun Charge</t>
  </si>
  <si>
    <t>GTAC Peaking Regime</t>
  </si>
  <si>
    <t>Time</t>
  </si>
  <si>
    <t>DNC</t>
  </si>
  <si>
    <t>Hours Overrun</t>
  </si>
  <si>
    <t>Hours Underrun</t>
  </si>
  <si>
    <t>How to use this spreadsheet:</t>
  </si>
  <si>
    <t>Hourly Limit</t>
  </si>
  <si>
    <t>Charge Threshold (+25% of Hourly Limit)</t>
  </si>
  <si>
    <t>Charge Threshold 
(-25% of Hourly Limit)</t>
  </si>
  <si>
    <t>$</t>
  </si>
  <si>
    <t>(hours)</t>
  </si>
  <si>
    <t>TJ</t>
  </si>
  <si>
    <t>NQ</t>
  </si>
  <si>
    <t>Example Spreadsheet.  Assumes a $1/GJ DNC Charge.</t>
  </si>
  <si>
    <t>Totals</t>
  </si>
  <si>
    <t>Enter Nominations and Flows in the white cells below.  Charges will be calculated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</si>
</sst>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2" fontId="3" fillId="2" borderId="0" xfId="0" applyNumberFormat="1" applyFont="1" applyFill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3" xfId="0" applyNumberFormat="1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2" fontId="3" fillId="2" borderId="6" xfId="0" applyNumberFormat="1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2" fontId="3" fillId="2" borderId="9" xfId="0" applyNumberFormat="1" applyFont="1" applyFill="1" applyBorder="1"/>
    <xf numFmtId="0" fontId="3" fillId="2" borderId="10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3" fillId="4" borderId="1" xfId="0" applyFont="1" applyFill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/>
              <a:t>Peaking Regime Example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Peaking!$B$27</c:f>
              <c:strCache>
                <c:ptCount val="1"/>
                <c:pt idx="0">
                  <c:v>Nomination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Peaking!$A$28:$A$51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Peaking!$B$28:$B$51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E-4A46-B80D-A0E81496E970}"/>
            </c:ext>
          </c:extLst>
        </c:ser>
        <c:ser>
          <c:idx val="1"/>
          <c:order val="1"/>
          <c:tx>
            <c:strRef>
              <c:f>Peaking!$C$27</c:f>
              <c:strCache>
                <c:ptCount val="1"/>
                <c:pt idx="0">
                  <c:v>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Peaking!$A$28:$A$51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Peaking!$C$28:$C$51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E-4A46-B80D-A0E81496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1826328"/>
        <c:axId val="371825016"/>
      </c:barChart>
      <c:lineChart>
        <c:grouping val="standard"/>
        <c:varyColors val="0"/>
        <c:ser>
          <c:idx val="2"/>
          <c:order val="2"/>
          <c:tx>
            <c:strRef>
              <c:f>Peaking!$D$27</c:f>
              <c:strCache>
                <c:ptCount val="1"/>
                <c:pt idx="0">
                  <c:v>Hourly Limit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Peaking!$A$28:$A$51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Peaking!$E$28:$E$51</c:f>
              <c:numCache>
                <c:formatCode>0.00</c:formatCode>
                <c:ptCount val="24"/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2.916666666666667</c:v>
                </c:pt>
                <c:pt idx="6">
                  <c:v>5</c:v>
                </c:pt>
                <c:pt idx="7">
                  <c:v>5.8333333333333339</c:v>
                </c:pt>
                <c:pt idx="8">
                  <c:v>5.8333333333333339</c:v>
                </c:pt>
                <c:pt idx="9">
                  <c:v>5</c:v>
                </c:pt>
                <c:pt idx="10">
                  <c:v>3.75</c:v>
                </c:pt>
                <c:pt idx="11">
                  <c:v>2.0833333333333335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1.6666666666666665</c:v>
                </c:pt>
                <c:pt idx="18">
                  <c:v>3.333333333333333</c:v>
                </c:pt>
                <c:pt idx="19">
                  <c:v>5</c:v>
                </c:pt>
                <c:pt idx="20">
                  <c:v>5</c:v>
                </c:pt>
                <c:pt idx="21">
                  <c:v>3.333333333333333</c:v>
                </c:pt>
                <c:pt idx="22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E-4A46-B80D-A0E81496E970}"/>
            </c:ext>
          </c:extLst>
        </c:ser>
        <c:ser>
          <c:idx val="3"/>
          <c:order val="3"/>
          <c:tx>
            <c:strRef>
              <c:f>Peaking!$H$27</c:f>
              <c:strCache>
                <c:ptCount val="1"/>
                <c:pt idx="0">
                  <c:v>Hourly Limit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Peaking!$A$28:$A$51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Peaking!$I$28:$I$51</c:f>
              <c:numCache>
                <c:formatCode>0.00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  <c:pt idx="5">
                  <c:v>1.75</c:v>
                </c:pt>
                <c:pt idx="6">
                  <c:v>3</c:v>
                </c:pt>
                <c:pt idx="7">
                  <c:v>3.5</c:v>
                </c:pt>
                <c:pt idx="8">
                  <c:v>3.5</c:v>
                </c:pt>
                <c:pt idx="9">
                  <c:v>3</c:v>
                </c:pt>
                <c:pt idx="10">
                  <c:v>2.25</c:v>
                </c:pt>
                <c:pt idx="11">
                  <c:v>1.25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E-4A46-B80D-A0E81496E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26328"/>
        <c:axId val="371825016"/>
      </c:lineChart>
      <c:catAx>
        <c:axId val="371826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825016"/>
        <c:crosses val="autoZero"/>
        <c:auto val="1"/>
        <c:lblAlgn val="ctr"/>
        <c:lblOffset val="100"/>
        <c:noMultiLvlLbl val="0"/>
      </c:catAx>
      <c:valAx>
        <c:axId val="37182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Quantity (TJ)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18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157161</xdr:rowOff>
    </xdr:from>
    <xdr:to>
      <xdr:col>10</xdr:col>
      <xdr:colOff>561975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2F873E-6DB5-4423-BED7-E3C66B1BD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848E-8377-43A5-A554-F088AF75F626}">
  <dimension ref="A1:V52"/>
  <sheetViews>
    <sheetView tabSelected="1" workbookViewId="0">
      <selection activeCell="M34" sqref="M34"/>
    </sheetView>
  </sheetViews>
  <sheetFormatPr defaultRowHeight="12.75" x14ac:dyDescent="0.2"/>
  <cols>
    <col min="1" max="1" width="9.140625" style="2"/>
    <col min="2" max="2" width="13.5703125" style="2" customWidth="1"/>
    <col min="3" max="4" width="9.140625" style="2"/>
    <col min="5" max="5" width="21" style="2" customWidth="1"/>
    <col min="6" max="6" width="11" style="2" customWidth="1"/>
    <col min="7" max="8" width="9.140625" style="2"/>
    <col min="9" max="9" width="20" style="2" customWidth="1"/>
    <col min="10" max="10" width="11.85546875" style="2" customWidth="1"/>
    <col min="11" max="16384" width="9.140625" style="2"/>
  </cols>
  <sheetData>
    <row r="1" spans="1:10" ht="15.75" x14ac:dyDescent="0.25">
      <c r="A1" s="24" t="s">
        <v>5</v>
      </c>
    </row>
    <row r="2" spans="1:10" x14ac:dyDescent="0.2">
      <c r="A2" s="2" t="s">
        <v>18</v>
      </c>
    </row>
    <row r="4" spans="1:10" x14ac:dyDescent="0.2">
      <c r="A4" s="3" t="s">
        <v>10</v>
      </c>
    </row>
    <row r="5" spans="1:10" x14ac:dyDescent="0.2">
      <c r="A5" s="3" t="s">
        <v>20</v>
      </c>
    </row>
    <row r="6" spans="1:10" x14ac:dyDescent="0.2">
      <c r="J6" s="4" t="s">
        <v>14</v>
      </c>
    </row>
    <row r="7" spans="1:10" x14ac:dyDescent="0.2">
      <c r="C7" s="4" t="s">
        <v>16</v>
      </c>
      <c r="F7" s="4" t="s">
        <v>15</v>
      </c>
      <c r="I7" s="5" t="s">
        <v>7</v>
      </c>
      <c r="J7" s="2">
        <f>B52</f>
        <v>42</v>
      </c>
    </row>
    <row r="8" spans="1:10" x14ac:dyDescent="0.2">
      <c r="B8" s="5" t="s">
        <v>17</v>
      </c>
      <c r="C8" s="23">
        <f>B52</f>
        <v>42</v>
      </c>
      <c r="E8" s="5" t="s">
        <v>8</v>
      </c>
      <c r="F8" s="23">
        <f>COUNTIF(F28:F51,"Yes")</f>
        <v>5</v>
      </c>
      <c r="I8" s="5" t="s">
        <v>3</v>
      </c>
      <c r="J8" s="23">
        <f>G52</f>
        <v>10.5</v>
      </c>
    </row>
    <row r="9" spans="1:10" x14ac:dyDescent="0.2">
      <c r="B9" s="5" t="s">
        <v>1</v>
      </c>
      <c r="C9" s="23">
        <f>C52</f>
        <v>49</v>
      </c>
      <c r="E9" s="5" t="s">
        <v>9</v>
      </c>
      <c r="F9" s="23">
        <f>COUNTIF(J28:J51,"Yes")</f>
        <v>3</v>
      </c>
      <c r="I9" s="5" t="s">
        <v>4</v>
      </c>
      <c r="J9" s="23">
        <f>K52</f>
        <v>-1</v>
      </c>
    </row>
    <row r="27" spans="1:22" ht="27.75" customHeight="1" x14ac:dyDescent="0.2">
      <c r="A27" s="6" t="s">
        <v>6</v>
      </c>
      <c r="B27" s="6" t="s">
        <v>0</v>
      </c>
      <c r="C27" s="6" t="s">
        <v>1</v>
      </c>
      <c r="D27" s="6" t="s">
        <v>11</v>
      </c>
      <c r="E27" s="6" t="s">
        <v>12</v>
      </c>
      <c r="F27" s="6" t="s">
        <v>2</v>
      </c>
      <c r="G27" s="6" t="s">
        <v>3</v>
      </c>
      <c r="H27" s="6" t="s">
        <v>11</v>
      </c>
      <c r="I27" s="6" t="s">
        <v>13</v>
      </c>
      <c r="J27" s="6" t="s">
        <v>2</v>
      </c>
      <c r="K27" s="6" t="s">
        <v>4</v>
      </c>
    </row>
    <row r="28" spans="1:22" x14ac:dyDescent="0.2">
      <c r="A28" s="8">
        <v>0</v>
      </c>
      <c r="B28" s="20">
        <v>0</v>
      </c>
      <c r="C28" s="20">
        <v>0</v>
      </c>
      <c r="D28" s="10"/>
      <c r="E28" s="10"/>
      <c r="F28" s="9" t="str">
        <f t="shared" ref="F28:F51" si="0">IF(C28&gt;E28,"Yes","No")</f>
        <v>No</v>
      </c>
      <c r="G28" s="9">
        <f t="shared" ref="G28:G51" si="1">IF(F28="yes",(MAX(0,C28-B28)*1.5),0)</f>
        <v>0</v>
      </c>
      <c r="H28" s="10"/>
      <c r="I28" s="10"/>
      <c r="J28" s="9" t="str">
        <f t="shared" ref="J28:J51" si="2">IF(C28&lt;I28,"Yes","No")</f>
        <v>No</v>
      </c>
      <c r="K28" s="11">
        <f t="shared" ref="K28:K51" si="3">(IF(J28="Yes",MAX(0,B28-C28)*(-0.5),0))</f>
        <v>0</v>
      </c>
      <c r="Q28" s="7"/>
      <c r="R28" s="7"/>
      <c r="U28" s="7"/>
      <c r="V28" s="7"/>
    </row>
    <row r="29" spans="1:22" x14ac:dyDescent="0.2">
      <c r="A29" s="12">
        <f>A28+1</f>
        <v>1</v>
      </c>
      <c r="B29" s="21">
        <v>0</v>
      </c>
      <c r="C29" s="21">
        <v>0</v>
      </c>
      <c r="D29" s="14">
        <f>MAX(AVERAGE(B28:B30),1)</f>
        <v>1</v>
      </c>
      <c r="E29" s="14">
        <f t="shared" ref="E29:E50" si="4">D29*1.25</f>
        <v>1.25</v>
      </c>
      <c r="F29" s="13" t="str">
        <f t="shared" si="0"/>
        <v>No</v>
      </c>
      <c r="G29" s="13">
        <f t="shared" si="1"/>
        <v>0</v>
      </c>
      <c r="H29" s="14">
        <f>AVERAGE(B28:B30)</f>
        <v>0</v>
      </c>
      <c r="I29" s="14">
        <f>H29*0.75</f>
        <v>0</v>
      </c>
      <c r="J29" s="13" t="str">
        <f t="shared" si="2"/>
        <v>No</v>
      </c>
      <c r="K29" s="15">
        <f t="shared" si="3"/>
        <v>0</v>
      </c>
      <c r="Q29" s="7"/>
      <c r="R29" s="7"/>
      <c r="U29" s="7"/>
      <c r="V29" s="7"/>
    </row>
    <row r="30" spans="1:22" x14ac:dyDescent="0.2">
      <c r="A30" s="12">
        <f t="shared" ref="A30:A51" si="5">A29+1</f>
        <v>2</v>
      </c>
      <c r="B30" s="21">
        <v>0</v>
      </c>
      <c r="C30" s="21">
        <v>0</v>
      </c>
      <c r="D30" s="14">
        <f t="shared" ref="D30:D50" si="6">MAX(AVERAGE(B29:B31),1)</f>
        <v>1</v>
      </c>
      <c r="E30" s="14">
        <f t="shared" si="4"/>
        <v>1.25</v>
      </c>
      <c r="F30" s="13" t="str">
        <f t="shared" si="0"/>
        <v>No</v>
      </c>
      <c r="G30" s="13">
        <f t="shared" si="1"/>
        <v>0</v>
      </c>
      <c r="H30" s="14">
        <f t="shared" ref="H30:H50" si="7">AVERAGE(B29:B31)</f>
        <v>0</v>
      </c>
      <c r="I30" s="14">
        <f t="shared" ref="I30:I50" si="8">H30*0.75</f>
        <v>0</v>
      </c>
      <c r="J30" s="13" t="str">
        <f t="shared" si="2"/>
        <v>No</v>
      </c>
      <c r="K30" s="15">
        <f t="shared" si="3"/>
        <v>0</v>
      </c>
      <c r="Q30" s="7"/>
      <c r="R30" s="7"/>
      <c r="U30" s="7"/>
      <c r="V30" s="7"/>
    </row>
    <row r="31" spans="1:22" x14ac:dyDescent="0.2">
      <c r="A31" s="12">
        <f t="shared" si="5"/>
        <v>3</v>
      </c>
      <c r="B31" s="21">
        <v>0</v>
      </c>
      <c r="C31" s="21">
        <v>0</v>
      </c>
      <c r="D31" s="14">
        <f t="shared" si="6"/>
        <v>1</v>
      </c>
      <c r="E31" s="14">
        <f t="shared" si="4"/>
        <v>1.25</v>
      </c>
      <c r="F31" s="13" t="str">
        <f t="shared" si="0"/>
        <v>No</v>
      </c>
      <c r="G31" s="13">
        <f t="shared" si="1"/>
        <v>0</v>
      </c>
      <c r="H31" s="14">
        <f t="shared" si="7"/>
        <v>0</v>
      </c>
      <c r="I31" s="14">
        <f t="shared" si="8"/>
        <v>0</v>
      </c>
      <c r="J31" s="13" t="str">
        <f t="shared" si="2"/>
        <v>No</v>
      </c>
      <c r="K31" s="15">
        <f t="shared" si="3"/>
        <v>0</v>
      </c>
      <c r="Q31" s="7"/>
      <c r="R31" s="7"/>
      <c r="U31" s="7"/>
      <c r="V31" s="7"/>
    </row>
    <row r="32" spans="1:22" x14ac:dyDescent="0.2">
      <c r="A32" s="12">
        <f t="shared" si="5"/>
        <v>4</v>
      </c>
      <c r="B32" s="21">
        <v>0</v>
      </c>
      <c r="C32" s="21">
        <v>2</v>
      </c>
      <c r="D32" s="14">
        <f t="shared" si="6"/>
        <v>1</v>
      </c>
      <c r="E32" s="14">
        <f t="shared" si="4"/>
        <v>1.25</v>
      </c>
      <c r="F32" s="13" t="str">
        <f t="shared" si="0"/>
        <v>Yes</v>
      </c>
      <c r="G32" s="13">
        <f t="shared" si="1"/>
        <v>3</v>
      </c>
      <c r="H32" s="14">
        <f t="shared" si="7"/>
        <v>1</v>
      </c>
      <c r="I32" s="14">
        <f t="shared" si="8"/>
        <v>0.75</v>
      </c>
      <c r="J32" s="13" t="str">
        <f t="shared" si="2"/>
        <v>No</v>
      </c>
      <c r="K32" s="15">
        <f t="shared" si="3"/>
        <v>0</v>
      </c>
      <c r="Q32" s="7"/>
      <c r="R32" s="7"/>
      <c r="U32" s="7"/>
      <c r="V32" s="7"/>
    </row>
    <row r="33" spans="1:22" x14ac:dyDescent="0.2">
      <c r="A33" s="12">
        <f t="shared" si="5"/>
        <v>5</v>
      </c>
      <c r="B33" s="21">
        <v>3</v>
      </c>
      <c r="C33" s="21">
        <v>3</v>
      </c>
      <c r="D33" s="14">
        <f t="shared" si="6"/>
        <v>2.3333333333333335</v>
      </c>
      <c r="E33" s="14">
        <f t="shared" si="4"/>
        <v>2.916666666666667</v>
      </c>
      <c r="F33" s="13" t="str">
        <f t="shared" si="0"/>
        <v>Yes</v>
      </c>
      <c r="G33" s="13">
        <f t="shared" si="1"/>
        <v>0</v>
      </c>
      <c r="H33" s="14">
        <f t="shared" si="7"/>
        <v>2.3333333333333335</v>
      </c>
      <c r="I33" s="14">
        <f t="shared" si="8"/>
        <v>1.75</v>
      </c>
      <c r="J33" s="13" t="str">
        <f t="shared" si="2"/>
        <v>No</v>
      </c>
      <c r="K33" s="15">
        <f t="shared" si="3"/>
        <v>0</v>
      </c>
      <c r="Q33" s="7"/>
      <c r="R33" s="7"/>
      <c r="U33" s="7"/>
      <c r="V33" s="7"/>
    </row>
    <row r="34" spans="1:22" x14ac:dyDescent="0.2">
      <c r="A34" s="12">
        <f t="shared" si="5"/>
        <v>6</v>
      </c>
      <c r="B34" s="21">
        <v>4</v>
      </c>
      <c r="C34" s="21">
        <v>5</v>
      </c>
      <c r="D34" s="14">
        <f t="shared" si="6"/>
        <v>4</v>
      </c>
      <c r="E34" s="14">
        <f t="shared" si="4"/>
        <v>5</v>
      </c>
      <c r="F34" s="13" t="str">
        <f t="shared" si="0"/>
        <v>No</v>
      </c>
      <c r="G34" s="13">
        <f t="shared" si="1"/>
        <v>0</v>
      </c>
      <c r="H34" s="14">
        <f t="shared" si="7"/>
        <v>4</v>
      </c>
      <c r="I34" s="14">
        <f t="shared" si="8"/>
        <v>3</v>
      </c>
      <c r="J34" s="13" t="str">
        <f t="shared" si="2"/>
        <v>No</v>
      </c>
      <c r="K34" s="15">
        <f t="shared" si="3"/>
        <v>0</v>
      </c>
      <c r="Q34" s="7"/>
      <c r="R34" s="7"/>
      <c r="U34" s="7"/>
      <c r="V34" s="7"/>
    </row>
    <row r="35" spans="1:22" x14ac:dyDescent="0.2">
      <c r="A35" s="12">
        <f t="shared" si="5"/>
        <v>7</v>
      </c>
      <c r="B35" s="21">
        <v>5</v>
      </c>
      <c r="C35" s="21">
        <v>7</v>
      </c>
      <c r="D35" s="14">
        <f t="shared" si="6"/>
        <v>4.666666666666667</v>
      </c>
      <c r="E35" s="14">
        <f t="shared" si="4"/>
        <v>5.8333333333333339</v>
      </c>
      <c r="F35" s="13" t="str">
        <f t="shared" si="0"/>
        <v>Yes</v>
      </c>
      <c r="G35" s="13">
        <f t="shared" si="1"/>
        <v>3</v>
      </c>
      <c r="H35" s="14">
        <f t="shared" si="7"/>
        <v>4.666666666666667</v>
      </c>
      <c r="I35" s="14">
        <f t="shared" si="8"/>
        <v>3.5</v>
      </c>
      <c r="J35" s="13" t="str">
        <f t="shared" si="2"/>
        <v>No</v>
      </c>
      <c r="K35" s="15">
        <f t="shared" si="3"/>
        <v>0</v>
      </c>
      <c r="Q35" s="7"/>
      <c r="R35" s="7"/>
      <c r="U35" s="7"/>
      <c r="V35" s="7"/>
    </row>
    <row r="36" spans="1:22" x14ac:dyDescent="0.2">
      <c r="A36" s="12">
        <f t="shared" si="5"/>
        <v>8</v>
      </c>
      <c r="B36" s="21">
        <v>5</v>
      </c>
      <c r="C36" s="21">
        <v>7</v>
      </c>
      <c r="D36" s="14">
        <f t="shared" si="6"/>
        <v>4.666666666666667</v>
      </c>
      <c r="E36" s="14">
        <f t="shared" si="4"/>
        <v>5.8333333333333339</v>
      </c>
      <c r="F36" s="13" t="str">
        <f t="shared" si="0"/>
        <v>Yes</v>
      </c>
      <c r="G36" s="13">
        <f t="shared" si="1"/>
        <v>3</v>
      </c>
      <c r="H36" s="14">
        <f t="shared" si="7"/>
        <v>4.666666666666667</v>
      </c>
      <c r="I36" s="14">
        <f t="shared" si="8"/>
        <v>3.5</v>
      </c>
      <c r="J36" s="13" t="str">
        <f t="shared" si="2"/>
        <v>No</v>
      </c>
      <c r="K36" s="15">
        <f t="shared" si="3"/>
        <v>0</v>
      </c>
      <c r="Q36" s="7"/>
      <c r="R36" s="7"/>
      <c r="U36" s="7"/>
      <c r="V36" s="7"/>
    </row>
    <row r="37" spans="1:22" x14ac:dyDescent="0.2">
      <c r="A37" s="12">
        <f t="shared" si="5"/>
        <v>9</v>
      </c>
      <c r="B37" s="21">
        <v>4</v>
      </c>
      <c r="C37" s="21">
        <v>4</v>
      </c>
      <c r="D37" s="14">
        <f t="shared" si="6"/>
        <v>4</v>
      </c>
      <c r="E37" s="14">
        <f t="shared" si="4"/>
        <v>5</v>
      </c>
      <c r="F37" s="13" t="str">
        <f t="shared" si="0"/>
        <v>No</v>
      </c>
      <c r="G37" s="13">
        <f t="shared" si="1"/>
        <v>0</v>
      </c>
      <c r="H37" s="14">
        <f t="shared" si="7"/>
        <v>4</v>
      </c>
      <c r="I37" s="14">
        <f t="shared" si="8"/>
        <v>3</v>
      </c>
      <c r="J37" s="13" t="str">
        <f t="shared" si="2"/>
        <v>No</v>
      </c>
      <c r="K37" s="15">
        <f t="shared" si="3"/>
        <v>0</v>
      </c>
      <c r="Q37" s="7"/>
      <c r="R37" s="7"/>
      <c r="U37" s="7"/>
      <c r="V37" s="7"/>
    </row>
    <row r="38" spans="1:22" x14ac:dyDescent="0.2">
      <c r="A38" s="12">
        <f t="shared" si="5"/>
        <v>10</v>
      </c>
      <c r="B38" s="21">
        <v>3</v>
      </c>
      <c r="C38" s="21">
        <v>2</v>
      </c>
      <c r="D38" s="14">
        <f t="shared" si="6"/>
        <v>3</v>
      </c>
      <c r="E38" s="14">
        <f t="shared" si="4"/>
        <v>3.75</v>
      </c>
      <c r="F38" s="13" t="str">
        <f t="shared" si="0"/>
        <v>No</v>
      </c>
      <c r="G38" s="13">
        <f t="shared" si="1"/>
        <v>0</v>
      </c>
      <c r="H38" s="14">
        <f t="shared" si="7"/>
        <v>3</v>
      </c>
      <c r="I38" s="14">
        <f t="shared" si="8"/>
        <v>2.25</v>
      </c>
      <c r="J38" s="13" t="str">
        <f t="shared" si="2"/>
        <v>Yes</v>
      </c>
      <c r="K38" s="15">
        <f t="shared" si="3"/>
        <v>-0.5</v>
      </c>
      <c r="Q38" s="7"/>
      <c r="R38" s="7"/>
      <c r="U38" s="7"/>
      <c r="V38" s="7"/>
    </row>
    <row r="39" spans="1:22" x14ac:dyDescent="0.2">
      <c r="A39" s="12">
        <f t="shared" si="5"/>
        <v>11</v>
      </c>
      <c r="B39" s="21">
        <v>2</v>
      </c>
      <c r="C39" s="21">
        <v>1</v>
      </c>
      <c r="D39" s="14">
        <f t="shared" si="6"/>
        <v>1.6666666666666667</v>
      </c>
      <c r="E39" s="14">
        <f t="shared" si="4"/>
        <v>2.0833333333333335</v>
      </c>
      <c r="F39" s="13" t="str">
        <f t="shared" si="0"/>
        <v>No</v>
      </c>
      <c r="G39" s="13">
        <f t="shared" si="1"/>
        <v>0</v>
      </c>
      <c r="H39" s="14">
        <f t="shared" si="7"/>
        <v>1.6666666666666667</v>
      </c>
      <c r="I39" s="14">
        <f t="shared" si="8"/>
        <v>1.25</v>
      </c>
      <c r="J39" s="13" t="str">
        <f t="shared" si="2"/>
        <v>Yes</v>
      </c>
      <c r="K39" s="15">
        <f t="shared" si="3"/>
        <v>-0.5</v>
      </c>
      <c r="Q39" s="7"/>
      <c r="R39" s="7"/>
      <c r="U39" s="7"/>
      <c r="V39" s="7"/>
    </row>
    <row r="40" spans="1:22" x14ac:dyDescent="0.2">
      <c r="A40" s="12">
        <f t="shared" si="5"/>
        <v>12</v>
      </c>
      <c r="B40" s="21">
        <v>0</v>
      </c>
      <c r="C40" s="21">
        <v>1</v>
      </c>
      <c r="D40" s="14">
        <f t="shared" si="6"/>
        <v>1</v>
      </c>
      <c r="E40" s="14">
        <f t="shared" si="4"/>
        <v>1.25</v>
      </c>
      <c r="F40" s="13" t="str">
        <f t="shared" si="0"/>
        <v>No</v>
      </c>
      <c r="G40" s="13">
        <f t="shared" si="1"/>
        <v>0</v>
      </c>
      <c r="H40" s="14">
        <f t="shared" si="7"/>
        <v>0.66666666666666663</v>
      </c>
      <c r="I40" s="14">
        <f t="shared" si="8"/>
        <v>0.5</v>
      </c>
      <c r="J40" s="13" t="str">
        <f t="shared" si="2"/>
        <v>No</v>
      </c>
      <c r="K40" s="15">
        <f t="shared" si="3"/>
        <v>0</v>
      </c>
      <c r="Q40" s="7"/>
      <c r="R40" s="7"/>
      <c r="U40" s="7"/>
      <c r="V40" s="7"/>
    </row>
    <row r="41" spans="1:22" x14ac:dyDescent="0.2">
      <c r="A41" s="12">
        <f t="shared" si="5"/>
        <v>13</v>
      </c>
      <c r="B41" s="21">
        <v>0</v>
      </c>
      <c r="C41" s="21">
        <v>0</v>
      </c>
      <c r="D41" s="14">
        <f t="shared" si="6"/>
        <v>1</v>
      </c>
      <c r="E41" s="14">
        <f t="shared" si="4"/>
        <v>1.25</v>
      </c>
      <c r="F41" s="13" t="str">
        <f t="shared" si="0"/>
        <v>No</v>
      </c>
      <c r="G41" s="13">
        <f t="shared" si="1"/>
        <v>0</v>
      </c>
      <c r="H41" s="14">
        <f t="shared" si="7"/>
        <v>0</v>
      </c>
      <c r="I41" s="14">
        <f t="shared" si="8"/>
        <v>0</v>
      </c>
      <c r="J41" s="13" t="str">
        <f t="shared" si="2"/>
        <v>No</v>
      </c>
      <c r="K41" s="15">
        <f t="shared" si="3"/>
        <v>0</v>
      </c>
      <c r="Q41" s="7"/>
      <c r="R41" s="7"/>
      <c r="U41" s="7"/>
      <c r="V41" s="7"/>
    </row>
    <row r="42" spans="1:22" x14ac:dyDescent="0.2">
      <c r="A42" s="12">
        <f t="shared" si="5"/>
        <v>14</v>
      </c>
      <c r="B42" s="21">
        <v>0</v>
      </c>
      <c r="C42" s="21">
        <v>0</v>
      </c>
      <c r="D42" s="14">
        <f t="shared" si="6"/>
        <v>1</v>
      </c>
      <c r="E42" s="14">
        <f t="shared" si="4"/>
        <v>1.25</v>
      </c>
      <c r="F42" s="13" t="str">
        <f t="shared" si="0"/>
        <v>No</v>
      </c>
      <c r="G42" s="13">
        <f t="shared" si="1"/>
        <v>0</v>
      </c>
      <c r="H42" s="14">
        <f t="shared" si="7"/>
        <v>0</v>
      </c>
      <c r="I42" s="14">
        <f t="shared" si="8"/>
        <v>0</v>
      </c>
      <c r="J42" s="13" t="str">
        <f t="shared" si="2"/>
        <v>No</v>
      </c>
      <c r="K42" s="15">
        <f t="shared" si="3"/>
        <v>0</v>
      </c>
      <c r="Q42" s="7"/>
      <c r="R42" s="7"/>
      <c r="U42" s="7"/>
      <c r="V42" s="7"/>
    </row>
    <row r="43" spans="1:22" x14ac:dyDescent="0.2">
      <c r="A43" s="12">
        <f t="shared" si="5"/>
        <v>15</v>
      </c>
      <c r="B43" s="21">
        <v>0</v>
      </c>
      <c r="C43" s="21">
        <v>0</v>
      </c>
      <c r="D43" s="14">
        <f t="shared" si="6"/>
        <v>1</v>
      </c>
      <c r="E43" s="14">
        <f t="shared" si="4"/>
        <v>1.25</v>
      </c>
      <c r="F43" s="13" t="str">
        <f t="shared" si="0"/>
        <v>No</v>
      </c>
      <c r="G43" s="13">
        <f t="shared" si="1"/>
        <v>0</v>
      </c>
      <c r="H43" s="14">
        <f t="shared" si="7"/>
        <v>0</v>
      </c>
      <c r="I43" s="14">
        <f t="shared" si="8"/>
        <v>0</v>
      </c>
      <c r="J43" s="13" t="str">
        <f t="shared" si="2"/>
        <v>No</v>
      </c>
      <c r="K43" s="15">
        <f t="shared" si="3"/>
        <v>0</v>
      </c>
      <c r="Q43" s="7"/>
      <c r="R43" s="7"/>
      <c r="U43" s="7"/>
      <c r="V43" s="7"/>
    </row>
    <row r="44" spans="1:22" x14ac:dyDescent="0.2">
      <c r="A44" s="12">
        <f t="shared" si="5"/>
        <v>16</v>
      </c>
      <c r="B44" s="21">
        <v>0</v>
      </c>
      <c r="C44" s="21">
        <v>1</v>
      </c>
      <c r="D44" s="14">
        <f t="shared" si="6"/>
        <v>1</v>
      </c>
      <c r="E44" s="14">
        <f t="shared" si="4"/>
        <v>1.25</v>
      </c>
      <c r="F44" s="13" t="str">
        <f t="shared" si="0"/>
        <v>No</v>
      </c>
      <c r="G44" s="13">
        <f t="shared" si="1"/>
        <v>0</v>
      </c>
      <c r="H44" s="14">
        <f t="shared" si="7"/>
        <v>0.33333333333333331</v>
      </c>
      <c r="I44" s="14">
        <f t="shared" si="8"/>
        <v>0.25</v>
      </c>
      <c r="J44" s="13" t="str">
        <f t="shared" si="2"/>
        <v>No</v>
      </c>
      <c r="K44" s="15">
        <f t="shared" si="3"/>
        <v>0</v>
      </c>
      <c r="Q44" s="7"/>
      <c r="R44" s="7"/>
      <c r="U44" s="7"/>
      <c r="V44" s="7"/>
    </row>
    <row r="45" spans="1:22" x14ac:dyDescent="0.2">
      <c r="A45" s="12">
        <f t="shared" si="5"/>
        <v>17</v>
      </c>
      <c r="B45" s="21">
        <v>1</v>
      </c>
      <c r="C45" s="21">
        <v>2</v>
      </c>
      <c r="D45" s="14">
        <f t="shared" si="6"/>
        <v>1.3333333333333333</v>
      </c>
      <c r="E45" s="14">
        <f t="shared" si="4"/>
        <v>1.6666666666666665</v>
      </c>
      <c r="F45" s="13" t="str">
        <f t="shared" si="0"/>
        <v>Yes</v>
      </c>
      <c r="G45" s="13">
        <f t="shared" si="1"/>
        <v>1.5</v>
      </c>
      <c r="H45" s="14">
        <f t="shared" si="7"/>
        <v>1.3333333333333333</v>
      </c>
      <c r="I45" s="14">
        <f t="shared" si="8"/>
        <v>1</v>
      </c>
      <c r="J45" s="13" t="str">
        <f t="shared" si="2"/>
        <v>No</v>
      </c>
      <c r="K45" s="15">
        <f t="shared" si="3"/>
        <v>0</v>
      </c>
      <c r="Q45" s="7"/>
      <c r="R45" s="7"/>
      <c r="U45" s="7"/>
      <c r="V45" s="7"/>
    </row>
    <row r="46" spans="1:22" x14ac:dyDescent="0.2">
      <c r="A46" s="12">
        <f t="shared" si="5"/>
        <v>18</v>
      </c>
      <c r="B46" s="21">
        <v>3</v>
      </c>
      <c r="C46" s="21">
        <v>3</v>
      </c>
      <c r="D46" s="14">
        <f t="shared" si="6"/>
        <v>2.6666666666666665</v>
      </c>
      <c r="E46" s="14">
        <f t="shared" si="4"/>
        <v>3.333333333333333</v>
      </c>
      <c r="F46" s="13" t="str">
        <f t="shared" si="0"/>
        <v>No</v>
      </c>
      <c r="G46" s="13">
        <f t="shared" si="1"/>
        <v>0</v>
      </c>
      <c r="H46" s="14">
        <f t="shared" si="7"/>
        <v>2.6666666666666665</v>
      </c>
      <c r="I46" s="14">
        <f t="shared" si="8"/>
        <v>2</v>
      </c>
      <c r="J46" s="13" t="str">
        <f t="shared" si="2"/>
        <v>No</v>
      </c>
      <c r="K46" s="15">
        <f t="shared" si="3"/>
        <v>0</v>
      </c>
      <c r="Q46" s="7"/>
      <c r="R46" s="7"/>
      <c r="U46" s="7"/>
      <c r="V46" s="7"/>
    </row>
    <row r="47" spans="1:22" x14ac:dyDescent="0.2">
      <c r="A47" s="12">
        <f t="shared" si="5"/>
        <v>19</v>
      </c>
      <c r="B47" s="21">
        <v>4</v>
      </c>
      <c r="C47" s="21">
        <v>3</v>
      </c>
      <c r="D47" s="14">
        <f t="shared" si="6"/>
        <v>4</v>
      </c>
      <c r="E47" s="14">
        <f t="shared" si="4"/>
        <v>5</v>
      </c>
      <c r="F47" s="13" t="str">
        <f t="shared" si="0"/>
        <v>No</v>
      </c>
      <c r="G47" s="13">
        <f t="shared" si="1"/>
        <v>0</v>
      </c>
      <c r="H47" s="14">
        <f t="shared" si="7"/>
        <v>4</v>
      </c>
      <c r="I47" s="14">
        <f t="shared" si="8"/>
        <v>3</v>
      </c>
      <c r="J47" s="13" t="str">
        <f t="shared" si="2"/>
        <v>No</v>
      </c>
      <c r="K47" s="15">
        <f t="shared" si="3"/>
        <v>0</v>
      </c>
      <c r="Q47" s="7"/>
      <c r="R47" s="7"/>
      <c r="U47" s="7"/>
      <c r="V47" s="7"/>
    </row>
    <row r="48" spans="1:22" x14ac:dyDescent="0.2">
      <c r="A48" s="12">
        <f t="shared" si="5"/>
        <v>20</v>
      </c>
      <c r="B48" s="21">
        <v>5</v>
      </c>
      <c r="C48" s="21">
        <v>5</v>
      </c>
      <c r="D48" s="14">
        <f t="shared" si="6"/>
        <v>4</v>
      </c>
      <c r="E48" s="14">
        <f t="shared" si="4"/>
        <v>5</v>
      </c>
      <c r="F48" s="13" t="str">
        <f t="shared" si="0"/>
        <v>No</v>
      </c>
      <c r="G48" s="13">
        <f t="shared" si="1"/>
        <v>0</v>
      </c>
      <c r="H48" s="14">
        <f t="shared" si="7"/>
        <v>4</v>
      </c>
      <c r="I48" s="14">
        <f t="shared" si="8"/>
        <v>3</v>
      </c>
      <c r="J48" s="13" t="str">
        <f t="shared" si="2"/>
        <v>No</v>
      </c>
      <c r="K48" s="15">
        <f t="shared" si="3"/>
        <v>0</v>
      </c>
      <c r="Q48" s="7"/>
      <c r="R48" s="7"/>
      <c r="U48" s="7"/>
      <c r="V48" s="7"/>
    </row>
    <row r="49" spans="1:22" x14ac:dyDescent="0.2">
      <c r="A49" s="12">
        <f t="shared" si="5"/>
        <v>21</v>
      </c>
      <c r="B49" s="21">
        <v>3</v>
      </c>
      <c r="C49" s="21">
        <v>3</v>
      </c>
      <c r="D49" s="14">
        <f t="shared" si="6"/>
        <v>2.6666666666666665</v>
      </c>
      <c r="E49" s="14">
        <f t="shared" si="4"/>
        <v>3.333333333333333</v>
      </c>
      <c r="F49" s="13" t="str">
        <f t="shared" si="0"/>
        <v>No</v>
      </c>
      <c r="G49" s="13">
        <f t="shared" si="1"/>
        <v>0</v>
      </c>
      <c r="H49" s="14">
        <f t="shared" si="7"/>
        <v>2.6666666666666665</v>
      </c>
      <c r="I49" s="14">
        <f t="shared" si="8"/>
        <v>2</v>
      </c>
      <c r="J49" s="13" t="str">
        <f t="shared" si="2"/>
        <v>No</v>
      </c>
      <c r="K49" s="15">
        <f t="shared" si="3"/>
        <v>0</v>
      </c>
      <c r="Q49" s="7"/>
      <c r="R49" s="7"/>
      <c r="U49" s="7"/>
      <c r="V49" s="7"/>
    </row>
    <row r="50" spans="1:22" x14ac:dyDescent="0.2">
      <c r="A50" s="12">
        <f t="shared" si="5"/>
        <v>22</v>
      </c>
      <c r="B50" s="21">
        <v>0</v>
      </c>
      <c r="C50" s="21">
        <v>0</v>
      </c>
      <c r="D50" s="14">
        <f t="shared" si="6"/>
        <v>1</v>
      </c>
      <c r="E50" s="14">
        <f t="shared" si="4"/>
        <v>1.25</v>
      </c>
      <c r="F50" s="13" t="str">
        <f t="shared" si="0"/>
        <v>No</v>
      </c>
      <c r="G50" s="13">
        <f t="shared" si="1"/>
        <v>0</v>
      </c>
      <c r="H50" s="14">
        <f t="shared" si="7"/>
        <v>1</v>
      </c>
      <c r="I50" s="14">
        <f t="shared" si="8"/>
        <v>0.75</v>
      </c>
      <c r="J50" s="13" t="str">
        <f t="shared" si="2"/>
        <v>Yes</v>
      </c>
      <c r="K50" s="15">
        <f t="shared" si="3"/>
        <v>0</v>
      </c>
      <c r="Q50" s="7"/>
      <c r="R50" s="7"/>
      <c r="U50" s="7"/>
      <c r="V50" s="7"/>
    </row>
    <row r="51" spans="1:22" x14ac:dyDescent="0.2">
      <c r="A51" s="16">
        <f t="shared" si="5"/>
        <v>23</v>
      </c>
      <c r="B51" s="22">
        <v>0</v>
      </c>
      <c r="C51" s="22">
        <v>0</v>
      </c>
      <c r="D51" s="18"/>
      <c r="E51" s="18"/>
      <c r="F51" s="17" t="str">
        <f t="shared" si="0"/>
        <v>No</v>
      </c>
      <c r="G51" s="17">
        <f t="shared" si="1"/>
        <v>0</v>
      </c>
      <c r="H51" s="18"/>
      <c r="I51" s="18"/>
      <c r="J51" s="17" t="str">
        <f t="shared" si="2"/>
        <v>No</v>
      </c>
      <c r="K51" s="19">
        <f t="shared" si="3"/>
        <v>0</v>
      </c>
      <c r="Q51" s="7"/>
      <c r="R51" s="7"/>
      <c r="U51" s="7"/>
      <c r="V51" s="7"/>
    </row>
    <row r="52" spans="1:22" x14ac:dyDescent="0.2">
      <c r="A52" s="3" t="s">
        <v>19</v>
      </c>
      <c r="B52" s="1">
        <f>SUM(B28:B51)</f>
        <v>42</v>
      </c>
      <c r="C52" s="1">
        <f>SUM(C28:C51)</f>
        <v>49</v>
      </c>
      <c r="D52" s="1"/>
      <c r="E52" s="1"/>
      <c r="F52" s="1"/>
      <c r="G52" s="1">
        <f>SUM(G28:G51)</f>
        <v>10.5</v>
      </c>
      <c r="H52" s="1"/>
      <c r="I52" s="1"/>
      <c r="J52" s="1"/>
      <c r="K52" s="1">
        <f>SUM(K28:K51)</f>
        <v>-1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code xmlns="37fa6396-50cd-4a0f-bf39-33aa57d75f09">GTAC</Transcode>
    <Date xmlns="376ca5fe-90bf-4102-9a5f-73aedc536fb8" xsi:nil="true"/>
    <h19b9d860fc942f4a7f831672c460f9a xmlns="a1c24d45-79e7-4bb1-8894-becbc968a5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 ＆ Regulatory</TermName>
          <TermId xmlns="http://schemas.microsoft.com/office/infopath/2007/PartnerControls">6815f2e2-240a-4938-818a-809c08a97263</TermId>
        </TermInfo>
      </Terms>
    </h19b9d860fc942f4a7f831672c460f9a>
    <l32866b9163b42abbd1ef0f325fdc8bf xmlns="37fa6396-50cd-4a0f-bf39-33aa57d75f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 Workshops</TermName>
          <TermId xmlns="http://schemas.microsoft.com/office/infopath/2007/PartnerControls">09c5a4c7-cb32-4421-aa96-17e71316372b</TermId>
        </TermInfo>
      </Terms>
    </l32866b9163b42abbd1ef0f325fdc8bf>
    <n74b6db419b9485e9a5e89a141f5b162 xmlns="37fa6396-50cd-4a0f-bf39-33aa57d75f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GIC</TermName>
          <TermId xmlns="http://schemas.microsoft.com/office/infopath/2007/PartnerControls">82df3613-d94a-464a-be53-555a3fd6aa08</TermId>
        </TermInfo>
      </Terms>
    </n74b6db419b9485e9a5e89a141f5b162>
    <Location xmlns="http://schemas.microsoft.com/sharepoint/v3/fields" xsi:nil="true"/>
    <d5a2c9d2d22a4c8eab62c2528004874d xmlns="a1c24d45-79e7-4bb1-8894-becbc968a5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Memo</TermName>
          <TermId xmlns="http://schemas.microsoft.com/office/infopath/2007/PartnerControls">8f848ffc-b048-4dba-b190-d062aa637721</TermId>
        </TermInfo>
      </Terms>
    </d5a2c9d2d22a4c8eab62c2528004874d>
    <k2ac1df1f0a149ebb8873bced7e8fd2f xmlns="a1c24d45-79e7-4bb1-8894-becbc968a5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Commercial ＆ Regulatory</TermName>
          <TermId xmlns="http://schemas.microsoft.com/office/infopath/2007/PartnerControls">cac558ab-2122-4a4f-af0e-421912ea6db2</TermId>
        </TermInfo>
      </Terms>
    </k2ac1df1f0a149ebb8873bced7e8fd2f>
    <TaxCatchAll xmlns="a1c24d45-79e7-4bb1-8894-becbc968a5d0">
      <Value>99</Value>
      <Value>18</Value>
      <Value>3</Value>
      <Value>25</Value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b6cd49b-a60f-4053-be88-12c08fdb1071" ContentTypeId="0x0101003593C24482F4F84682E15959E040775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G_Document" ma:contentTypeID="0x0101003593C24482F4F84682E15959E040775E00E1DE81743FDE1A469CC2F7660EA26071" ma:contentTypeVersion="17" ma:contentTypeDescription="" ma:contentTypeScope="" ma:versionID="7914d2eea44d557df299c5e0028a6a69">
  <xsd:schema xmlns:xsd="http://www.w3.org/2001/XMLSchema" xmlns:xs="http://www.w3.org/2001/XMLSchema" xmlns:p="http://schemas.microsoft.com/office/2006/metadata/properties" xmlns:ns2="a1c24d45-79e7-4bb1-8894-becbc968a5d0" xmlns:ns3="http://schemas.microsoft.com/sharepoint/v3/fields" xmlns:ns4="37fa6396-50cd-4a0f-bf39-33aa57d75f09" xmlns:ns5="376ca5fe-90bf-4102-9a5f-73aedc536fb8" xmlns:ns6="e08e4712-b8ba-4778-ad0b-827db19717d8" targetNamespace="http://schemas.microsoft.com/office/2006/metadata/properties" ma:root="true" ma:fieldsID="1d03fb77ed5d41cc5d5f8a18bc7a9787" ns2:_="" ns3:_="" ns4:_="" ns5:_="" ns6:_="">
    <xsd:import namespace="a1c24d45-79e7-4bb1-8894-becbc968a5d0"/>
    <xsd:import namespace="http://schemas.microsoft.com/sharepoint/v3/fields"/>
    <xsd:import namespace="37fa6396-50cd-4a0f-bf39-33aa57d75f09"/>
    <xsd:import namespace="376ca5fe-90bf-4102-9a5f-73aedc536fb8"/>
    <xsd:import namespace="e08e4712-b8ba-4778-ad0b-827db19717d8"/>
    <xsd:element name="properties">
      <xsd:complexType>
        <xsd:sequence>
          <xsd:element name="documentManagement">
            <xsd:complexType>
              <xsd:all>
                <xsd:element ref="ns2:k2ac1df1f0a149ebb8873bced7e8fd2f" minOccurs="0"/>
                <xsd:element ref="ns2:TaxCatchAll" minOccurs="0"/>
                <xsd:element ref="ns2:TaxCatchAllLabel" minOccurs="0"/>
                <xsd:element ref="ns2:h19b9d860fc942f4a7f831672c460f9a" minOccurs="0"/>
                <xsd:element ref="ns3:Location" minOccurs="0"/>
                <xsd:element ref="ns2:d5a2c9d2d22a4c8eab62c2528004874d" minOccurs="0"/>
                <xsd:element ref="ns4:n74b6db419b9485e9a5e89a141f5b162" minOccurs="0"/>
                <xsd:element ref="ns4:l32866b9163b42abbd1ef0f325fdc8bf" minOccurs="0"/>
                <xsd:element ref="ns4:Transcode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Date" minOccurs="0"/>
                <xsd:element ref="ns5:MediaServiceEventHashCode" minOccurs="0"/>
                <xsd:element ref="ns5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24d45-79e7-4bb1-8894-becbc968a5d0" elementFormDefault="qualified">
    <xsd:import namespace="http://schemas.microsoft.com/office/2006/documentManagement/types"/>
    <xsd:import namespace="http://schemas.microsoft.com/office/infopath/2007/PartnerControls"/>
    <xsd:element name="k2ac1df1f0a149ebb8873bced7e8fd2f" ma:index="8" nillable="true" ma:taxonomy="true" ma:internalName="k2ac1df1f0a149ebb8873bced7e8fd2f" ma:taxonomyFieldName="Bussiness_x0020_Unit" ma:displayName="Business Unit" ma:default="1;#Commercial ＆ Regulatory|cac558ab-2122-4a4f-af0e-421912ea6db2" ma:fieldId="{42ac1df1-f0a1-49eb-b887-3bced7e8fd2f}" ma:sspId="db6cd49b-a60f-4053-be88-12c08fdb1071" ma:termSetId="9ac552e4-7acd-43eb-a897-a98d84bdcd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3a1a4a1-85ed-499b-92a5-3088f0a48f72}" ma:internalName="TaxCatchAll" ma:showField="CatchAllData" ma:web="37fa6396-50cd-4a0f-bf39-33aa57d75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3a1a4a1-85ed-499b-92a5-3088f0a48f72}" ma:internalName="TaxCatchAllLabel" ma:readOnly="true" ma:showField="CatchAllDataLabel" ma:web="37fa6396-50cd-4a0f-bf39-33aa57d75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9b9d860fc942f4a7f831672c460f9a" ma:index="12" nillable="true" ma:taxonomy="true" ma:internalName="h19b9d860fc942f4a7f831672c460f9a" ma:taxonomyFieldName="Business_x0020_Function" ma:displayName="Business Function" ma:default="3;#Commercial ＆ Regulatory|6815f2e2-240a-4938-818a-809c08a97263" ma:fieldId="{119b9d86-0fc9-42f4-a7f8-31672c460f9a}" ma:sspId="db6cd49b-a60f-4053-be88-12c08fdb1071" ma:termSetId="eb17354b-c080-459f-b367-ed8b3a281d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a2c9d2d22a4c8eab62c2528004874d" ma:index="15" nillable="true" ma:taxonomy="true" ma:internalName="d5a2c9d2d22a4c8eab62c2528004874d" ma:taxonomyFieldName="Document_x0020_Type" ma:displayName="Document Type" ma:default="" ma:fieldId="{d5a2c9d2-d22a-4c8e-ab62-c2528004874d}" ma:sspId="db6cd49b-a60f-4053-be88-12c08fdb1071" ma:termSetId="5a50ef64-1caa-4235-a6c8-59673a80f922" ma:anchorId="6004c6d6-46cf-48b0-bb23-f2c253b1364f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Location" ma:index="14" nillable="true" ma:displayName="Location" ma:internalName="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a6396-50cd-4a0f-bf39-33aa57d75f09" elementFormDefault="qualified">
    <xsd:import namespace="http://schemas.microsoft.com/office/2006/documentManagement/types"/>
    <xsd:import namespace="http://schemas.microsoft.com/office/infopath/2007/PartnerControls"/>
    <xsd:element name="n74b6db419b9485e9a5e89a141f5b162" ma:index="18" nillable="true" ma:taxonomy="true" ma:internalName="n74b6db419b9485e9a5e89a141f5b162" ma:taxonomyFieldName="Counterparty" ma:displayName="Stakeholder" ma:default="" ma:fieldId="{774b6db4-19b9-485e-9a5e-89a141f5b162}" ma:sspId="db6cd49b-a60f-4053-be88-12c08fdb1071" ma:termSetId="814206a2-8bd4-4018-8e52-01396618a1d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l32866b9163b42abbd1ef0f325fdc8bf" ma:index="20" nillable="true" ma:taxonomy="true" ma:internalName="l32866b9163b42abbd1ef0f325fdc8bf" ma:taxonomyFieldName="TSubject" ma:displayName="Topic" ma:default="" ma:fieldId="{532866b9-163b-42ab-bd1e-f0f325fdc8bf}" ma:sspId="db6cd49b-a60f-4053-be88-12c08fdb1071" ma:termSetId="04ce6f0f-cf65-4caf-8910-9813d810c7a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ranscode" ma:index="21" nillable="true" ma:displayName="Transmission code" ma:format="Dropdown" ma:internalName="Transcode">
      <xsd:simpleType>
        <xsd:restriction base="dms:Choice">
          <xsd:enumeration value="GTAC"/>
          <xsd:enumeration value="MPOC"/>
          <xsd:enumeration value="VTC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ca5fe-90bf-4102-9a5f-73aedc536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4712-b8ba-4778-ad0b-827db19717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C962C-9666-4382-95B0-A9B7CAA05D8C}">
  <ds:schemaRefs>
    <ds:schemaRef ds:uri="http://schemas.microsoft.com/office/2006/documentManagement/types"/>
    <ds:schemaRef ds:uri="http://purl.org/dc/terms/"/>
    <ds:schemaRef ds:uri="a1c24d45-79e7-4bb1-8894-becbc968a5d0"/>
    <ds:schemaRef ds:uri="http://purl.org/dc/dcmitype/"/>
    <ds:schemaRef ds:uri="http://schemas.microsoft.com/sharepoint/v3/fields"/>
    <ds:schemaRef ds:uri="http://schemas.openxmlformats.org/package/2006/metadata/core-properties"/>
    <ds:schemaRef ds:uri="37fa6396-50cd-4a0f-bf39-33aa57d75f09"/>
    <ds:schemaRef ds:uri="http://purl.org/dc/elements/1.1/"/>
    <ds:schemaRef ds:uri="http://schemas.microsoft.com/office/2006/metadata/properties"/>
    <ds:schemaRef ds:uri="http://schemas.microsoft.com/office/infopath/2007/PartnerControls"/>
    <ds:schemaRef ds:uri="e08e4712-b8ba-4778-ad0b-827db19717d8"/>
    <ds:schemaRef ds:uri="376ca5fe-90bf-4102-9a5f-73aedc536f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79FDA6-6F76-4863-B01F-B0B8F9297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A768B-E7AD-4CD1-9DE8-25ED177AC9F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869E91D-DC16-47D9-A4AF-2DA999CD5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c24d45-79e7-4bb1-8894-becbc968a5d0"/>
    <ds:schemaRef ds:uri="http://schemas.microsoft.com/sharepoint/v3/fields"/>
    <ds:schemaRef ds:uri="37fa6396-50cd-4a0f-bf39-33aa57d75f09"/>
    <ds:schemaRef ds:uri="376ca5fe-90bf-4102-9a5f-73aedc536fb8"/>
    <ds:schemaRef ds:uri="e08e4712-b8ba-4778-ad0b-827db1971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Peaking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Ogier</dc:creator>
  <cp:lastModifiedBy>Angela Ogier</cp:lastModifiedBy>
  <dcterms:created xsi:type="dcterms:W3CDTF">2018-08-09T04:04:48Z</dcterms:created>
  <dcterms:modified xsi:type="dcterms:W3CDTF">2018-09-09T09:29:42Z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0x0101003593C24482F4F84682E15959E040775E00E1DE81743FDE1A469CC2F7660EA26071</vt:lpwstr>
  </property>
  <property fmtid="{D5CDD505-2E9C-101B-9397-08002B2CF9AE}" pid="3" name="Bussiness Unit">
    <vt:lpwstr>1;#Commercial ＆ Regulatory|cac558ab-2122-4a4f-af0e-421912ea6db2</vt:lpwstr>
  </property>
  <property fmtid="{D5CDD505-2E9C-101B-9397-08002B2CF9AE}" pid="4" name="Business Function">
    <vt:lpwstr>3;#Commercial ＆ Regulatory|6815f2e2-240a-4938-818a-809c08a97263</vt:lpwstr>
  </property>
  <property fmtid="{D5CDD505-2E9C-101B-9397-08002B2CF9AE}" pid="5" name="TSubject">
    <vt:lpwstr>99;#2018 Workshops|09c5a4c7-cb32-4421-aa96-17e71316372b</vt:lpwstr>
  </property>
  <property fmtid="{D5CDD505-2E9C-101B-9397-08002B2CF9AE}" pid="6" name="Document Type">
    <vt:lpwstr>18;#Memo|8f848ffc-b048-4dba-b190-d062aa637721</vt:lpwstr>
  </property>
  <property fmtid="{D5CDD505-2E9C-101B-9397-08002B2CF9AE}" pid="7" name="Counterparty">
    <vt:lpwstr>25;#GIC|82df3613-d94a-464a-be53-555a3fd6aa08</vt:lpwstr>
  </property>
</Properties>
</file>